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i2_xls" sheetId="1" r:id="rId1"/>
  </sheets>
  <definedNames>
    <definedName name="asl">'asi2_xls'!$E$18</definedName>
    <definedName name="Psl">'asi2_xls'!$E$19</definedName>
    <definedName name="speed_units">'asi2_xls'!$B$18</definedName>
    <definedName name="Vc">'asi2_xls'!$B$25</definedName>
    <definedName name="water_units">'asi2_xls'!$B$19</definedName>
  </definedNames>
  <calcPr fullCalcOnLoad="1"/>
</workbook>
</file>

<file path=xl/sharedStrings.xml><?xml version="1.0" encoding="utf-8"?>
<sst xmlns="http://schemas.openxmlformats.org/spreadsheetml/2006/main" count="35" uniqueCount="34">
  <si>
    <t>AIRSPEED INDICATOR - WATER MANOMETER HEIGHT VS SPEED</t>
  </si>
  <si>
    <t>Version 1.1, released 1 Aug 2005</t>
  </si>
  <si>
    <t>Author - Kevin Horton, khorton01@rogers.com</t>
  </si>
  <si>
    <t xml:space="preserve">This spreadsheet will allow you to convert back and forth between calibrated airspeed and </t>
  </si>
  <si>
    <t>water manometer height.  It is used to check the calibration of airspeed indicators.</t>
  </si>
  <si>
    <t>Instructions on how to construct and use a water manometer can be found at:</t>
  </si>
  <si>
    <t>http://www.eaa1000.av.org/technicl/instcal/instcal.htm</t>
  </si>
  <si>
    <t>Lots more info on pitot-static system calibrations can be found on my web site at:</t>
  </si>
  <si>
    <t>http://www.kilohotel.com/rv8/rvlinks/ssec.html</t>
  </si>
  <si>
    <t>The spreadsheet is only valid for subsonic speeds.</t>
  </si>
  <si>
    <t>Enter data in the shaded cells.</t>
  </si>
  <si>
    <t>UNITS</t>
  </si>
  <si>
    <t>Airspeed Units (mph, kt, or km/h):</t>
  </si>
  <si>
    <t>kt</t>
  </si>
  <si>
    <t>asl</t>
  </si>
  <si>
    <t>Water height units (inches or mm):</t>
  </si>
  <si>
    <t>inches</t>
  </si>
  <si>
    <t>psl</t>
  </si>
  <si>
    <t>OPTION 1 - WATER HEIGHT TO SPEED</t>
  </si>
  <si>
    <t>OPTION 2 - SPEED TO WATER HEIGHT</t>
  </si>
  <si>
    <t>OPTION 3 – AIRSPEED INDICATOR CALIBRATION</t>
  </si>
  <si>
    <t>Water</t>
  </si>
  <si>
    <t>Airspeed</t>
  </si>
  <si>
    <t>Correct</t>
  </si>
  <si>
    <t>Error</t>
  </si>
  <si>
    <t>Height</t>
  </si>
  <si>
    <t>Indicator</t>
  </si>
  <si>
    <t>Reading</t>
  </si>
  <si>
    <t>Version History</t>
  </si>
  <si>
    <t>Date</t>
  </si>
  <si>
    <t>Version</t>
  </si>
  <si>
    <t>Remarks</t>
  </si>
  <si>
    <t>Original Release</t>
  </si>
  <si>
    <t>Minor change to sea level pressure to match NASA Reference Publication 1046, Measurement of Aircraft Speed and Altitude, Table A27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</si>
</sst>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DD\ MMM\ YYYY"/>
  </numFmts>
  <fonts count="12"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Geneva"/>
      <family val="2"/>
    </font>
    <font>
      <sz val="11.8"/>
      <color indexed="8"/>
      <name val="Arial"/>
      <family val="2"/>
    </font>
    <font>
      <b/>
      <sz val="9"/>
      <color indexed="8"/>
      <name val="Geneva"/>
      <family val="2"/>
    </font>
    <font>
      <sz val="10.1"/>
      <color indexed="8"/>
      <name val="Arial"/>
      <family val="2"/>
    </font>
    <font>
      <sz val="9"/>
      <color indexed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0" fillId="2" borderId="0" xfId="0" applyFont="1" applyFill="1" applyBorder="1" applyAlignment="1" applyProtection="1">
      <alignment horizontal="right"/>
      <protection locked="0"/>
    </xf>
    <xf numFmtId="164" fontId="6" fillId="0" borderId="0" xfId="0" applyFont="1" applyBorder="1" applyAlignment="1">
      <alignment/>
    </xf>
    <xf numFmtId="164" fontId="0" fillId="2" borderId="0" xfId="0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Airspeed vs Water Manometer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asi2_xls!$B$34:$B$55</c:f>
              <c:numCache/>
            </c:numRef>
          </c:xVal>
          <c:yVal>
            <c:numRef>
              <c:f>asi2_xls!$C$34:$C$55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asi2_xls!$B$34:$B$55</c:f>
              <c:numCache/>
            </c:numRef>
          </c:xVal>
          <c:yVal>
            <c:numRef>
              <c:f>asi2_xls!$F$34:$F$55</c:f>
              <c:numCache/>
            </c:numRef>
          </c:yVal>
          <c:smooth val="0"/>
        </c:ser>
        <c:axId val="24822970"/>
        <c:axId val="22080139"/>
      </c:scatterChart>
      <c:val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Water Manometer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crossBetween val="midCat"/>
        <c:dispUnits/>
      </c:valAx>
      <c:valAx>
        <c:axId val="22080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Airspeed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Error
(IAS, instrument error removed = IAS + Error)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asi2_xls!$C$34:$C$55</c:f>
              <c:numCache/>
            </c:numRef>
          </c:xVal>
          <c:yVal>
            <c:numRef>
              <c:f>asi2_xls!$G$34:$G$55</c:f>
              <c:numCache/>
            </c:numRef>
          </c:yVal>
          <c:smooth val="0"/>
        </c:ser>
        <c:axId val="64503524"/>
        <c:axId val="43660805"/>
      </c:scatterChart>
      <c:valAx>
        <c:axId val="6450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out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60805"/>
        <c:crosses val="autoZero"/>
        <c:crossBetween val="midCat"/>
        <c:dispUnits/>
      </c:valAx>
      <c:valAx>
        <c:axId val="4366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29</xdr:row>
      <xdr:rowOff>133350</xdr:rowOff>
    </xdr:from>
    <xdr:to>
      <xdr:col>16</xdr:col>
      <xdr:colOff>466725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4876800" y="5534025"/>
        <a:ext cx="54768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57</xdr:row>
      <xdr:rowOff>28575</xdr:rowOff>
    </xdr:from>
    <xdr:to>
      <xdr:col>8</xdr:col>
      <xdr:colOff>409575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276225" y="9963150"/>
        <a:ext cx="54483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lohotel.com/rv8/rvlinks/ssec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F14" sqref="F14"/>
    </sheetView>
  </sheetViews>
  <sheetFormatPr defaultColWidth="8.00390625" defaultRowHeight="12.75"/>
  <cols>
    <col min="1" max="1" width="36.140625" style="1" customWidth="1"/>
    <col min="2" max="3" width="8.57421875" style="1" customWidth="1"/>
    <col min="4" max="5" width="0" style="1" hidden="1" customWidth="1"/>
    <col min="6" max="6" width="8.57421875" style="1" customWidth="1"/>
    <col min="7" max="7" width="9.28125" style="1" customWidth="1"/>
    <col min="8" max="16384" width="8.57421875" style="1" customWidth="1"/>
  </cols>
  <sheetData>
    <row r="1" spans="1:7" s="3" customFormat="1" ht="18">
      <c r="A1" s="2" t="s">
        <v>0</v>
      </c>
      <c r="B1" s="1"/>
      <c r="C1" s="1"/>
      <c r="D1" s="1"/>
      <c r="E1" s="1"/>
      <c r="F1" s="1"/>
      <c r="G1" s="1"/>
    </row>
    <row r="2" spans="1:7" s="3" customFormat="1" ht="12.75">
      <c r="A2" s="1" t="s">
        <v>1</v>
      </c>
      <c r="B2" s="1"/>
      <c r="C2" s="1"/>
      <c r="D2" s="1"/>
      <c r="E2" s="1"/>
      <c r="F2" s="1"/>
      <c r="G2" s="1"/>
    </row>
    <row r="3" spans="1:7" s="3" customFormat="1" ht="12.75">
      <c r="A3" s="1" t="s">
        <v>2</v>
      </c>
      <c r="B3" s="1"/>
      <c r="C3" s="1"/>
      <c r="D3" s="1"/>
      <c r="E3" s="1"/>
      <c r="F3" s="1"/>
      <c r="G3" s="1"/>
    </row>
    <row r="4" spans="1:9" s="3" customFormat="1" ht="15.75">
      <c r="A4" s="1"/>
      <c r="B4" s="1"/>
      <c r="C4" s="1"/>
      <c r="D4" s="1"/>
      <c r="E4" s="1"/>
      <c r="F4" s="1"/>
      <c r="G4" s="1"/>
      <c r="H4" s="4"/>
      <c r="I4" s="4"/>
    </row>
    <row r="5" spans="1:9" s="3" customFormat="1" ht="15.75">
      <c r="A5" s="1" t="s">
        <v>3</v>
      </c>
      <c r="B5" s="1"/>
      <c r="C5" s="1"/>
      <c r="D5" s="1"/>
      <c r="E5" s="1"/>
      <c r="F5" s="1"/>
      <c r="G5" s="1"/>
      <c r="H5" s="4"/>
      <c r="I5" s="4"/>
    </row>
    <row r="6" spans="1:9" s="3" customFormat="1" ht="15.75">
      <c r="A6" s="1" t="s">
        <v>4</v>
      </c>
      <c r="B6" s="1"/>
      <c r="C6" s="1"/>
      <c r="D6" s="1"/>
      <c r="E6" s="1"/>
      <c r="F6" s="1"/>
      <c r="G6" s="1"/>
      <c r="H6" s="4"/>
      <c r="I6" s="4"/>
    </row>
    <row r="7" spans="1:9" s="3" customFormat="1" ht="15.75">
      <c r="A7" s="1" t="s">
        <v>5</v>
      </c>
      <c r="B7" s="1"/>
      <c r="C7" s="1"/>
      <c r="D7" s="1"/>
      <c r="E7" s="1"/>
      <c r="F7" s="1"/>
      <c r="G7" s="1"/>
      <c r="H7" s="4"/>
      <c r="I7" s="4"/>
    </row>
    <row r="8" spans="1:9" s="3" customFormat="1" ht="15.75">
      <c r="A8" s="1" t="s">
        <v>6</v>
      </c>
      <c r="B8" s="1"/>
      <c r="C8" s="1"/>
      <c r="D8" s="1"/>
      <c r="E8" s="1"/>
      <c r="F8" s="1"/>
      <c r="G8" s="1"/>
      <c r="H8" s="4"/>
      <c r="I8" s="4"/>
    </row>
    <row r="9" spans="2:9" s="3" customFormat="1" ht="15.75">
      <c r="B9" s="1"/>
      <c r="C9" s="1"/>
      <c r="D9" s="1"/>
      <c r="E9" s="1"/>
      <c r="F9" s="1"/>
      <c r="G9" s="1"/>
      <c r="H9" s="4"/>
      <c r="I9" s="4"/>
    </row>
    <row r="10" spans="1:9" s="3" customFormat="1" ht="15.75">
      <c r="A10" s="1" t="s">
        <v>7</v>
      </c>
      <c r="B10" s="1"/>
      <c r="C10" s="1"/>
      <c r="D10" s="1"/>
      <c r="E10" s="1"/>
      <c r="F10" s="1"/>
      <c r="G10" s="1"/>
      <c r="H10" s="4"/>
      <c r="I10" s="4"/>
    </row>
    <row r="11" spans="1:9" s="3" customFormat="1" ht="15">
      <c r="A11" s="5" t="s">
        <v>8</v>
      </c>
      <c r="B11" s="1"/>
      <c r="C11" s="1"/>
      <c r="D11" s="1"/>
      <c r="E11" s="1"/>
      <c r="F11" s="1"/>
      <c r="G11" s="1"/>
      <c r="H11" s="4"/>
      <c r="I11" s="4"/>
    </row>
    <row r="12" spans="1:9" s="3" customFormat="1" ht="15.75">
      <c r="A12" s="1"/>
      <c r="B12" s="1"/>
      <c r="C12" s="1"/>
      <c r="D12" s="1"/>
      <c r="E12" s="1"/>
      <c r="F12" s="1"/>
      <c r="G12" s="1"/>
      <c r="H12" s="4"/>
      <c r="I12" s="4"/>
    </row>
    <row r="13" spans="1:9" s="3" customFormat="1" ht="15.75">
      <c r="A13" s="1" t="s">
        <v>9</v>
      </c>
      <c r="B13" s="1"/>
      <c r="C13" s="1"/>
      <c r="D13" s="1"/>
      <c r="E13" s="1"/>
      <c r="F13" s="1"/>
      <c r="G13" s="1"/>
      <c r="H13" s="4"/>
      <c r="I13" s="4"/>
    </row>
    <row r="14" spans="1:9" s="3" customFormat="1" ht="15.75">
      <c r="A14" s="1"/>
      <c r="B14" s="1"/>
      <c r="C14" s="1"/>
      <c r="D14" s="1"/>
      <c r="E14" s="1"/>
      <c r="F14" s="1"/>
      <c r="G14" s="1"/>
      <c r="H14" s="4"/>
      <c r="I14" s="4"/>
    </row>
    <row r="15" spans="1:9" s="3" customFormat="1" ht="15.75">
      <c r="A15" s="1" t="s">
        <v>10</v>
      </c>
      <c r="B15" s="1"/>
      <c r="C15" s="1"/>
      <c r="D15" s="1"/>
      <c r="E15" s="1"/>
      <c r="F15" s="1"/>
      <c r="G15" s="1"/>
      <c r="H15" s="4"/>
      <c r="I15" s="4"/>
    </row>
    <row r="16" spans="1:9" s="3" customFormat="1" ht="15.75">
      <c r="A16" s="1"/>
      <c r="B16" s="1"/>
      <c r="C16" s="1"/>
      <c r="D16" s="1"/>
      <c r="E16" s="1"/>
      <c r="F16" s="1"/>
      <c r="G16" s="1"/>
      <c r="H16" s="4"/>
      <c r="I16" s="4"/>
    </row>
    <row r="17" spans="1:7" s="3" customFormat="1" ht="15.75">
      <c r="A17" s="6" t="s">
        <v>11</v>
      </c>
      <c r="B17" s="1"/>
      <c r="C17" s="1"/>
      <c r="D17" s="1"/>
      <c r="E17" s="1"/>
      <c r="F17" s="1"/>
      <c r="G17" s="1"/>
    </row>
    <row r="18" spans="1:7" s="3" customFormat="1" ht="12.75">
      <c r="A18" s="1" t="s">
        <v>12</v>
      </c>
      <c r="B18" s="7" t="s">
        <v>13</v>
      </c>
      <c r="C18" s="8">
        <f>IF(speed_units="mph","",IF(speed_units="kt","",IF(speed_units="km/h","","Enter mph, kt, or km/h for the units")))</f>
      </c>
      <c r="D18" s="1" t="s">
        <v>14</v>
      </c>
      <c r="E18" s="1">
        <f>IF(speed_units="mph",761.22,IF(speed_units="kt",661.48,IF(speed_units="km/h",1225.06,"INVALID")))</f>
        <v>661.48</v>
      </c>
      <c r="F18" s="1"/>
      <c r="G18" s="1"/>
    </row>
    <row r="19" spans="1:7" s="3" customFormat="1" ht="12.75">
      <c r="A19" s="1" t="s">
        <v>15</v>
      </c>
      <c r="B19" s="7" t="s">
        <v>16</v>
      </c>
      <c r="C19" s="8">
        <f>IF(water_units="inches","",IF(water_units="mm","","Enter inches or mm for the units"))</f>
      </c>
      <c r="D19" s="1" t="s">
        <v>17</v>
      </c>
      <c r="E19" s="1">
        <f>IF(water_units="inches",407.513,IF(water_units="mm",407.513/12*304.8,"INVALID"))</f>
        <v>407.513</v>
      </c>
      <c r="F19" s="1"/>
      <c r="G19" s="1"/>
    </row>
    <row r="20" spans="1:7" s="3" customFormat="1" ht="12.75">
      <c r="A20" s="1"/>
      <c r="B20" s="1"/>
      <c r="C20" s="1"/>
      <c r="D20" s="1"/>
      <c r="E20" s="1"/>
      <c r="F20" s="1"/>
      <c r="G20" s="1"/>
    </row>
    <row r="21" spans="1:7" s="3" customFormat="1" ht="15.75">
      <c r="A21" s="6" t="s">
        <v>18</v>
      </c>
      <c r="B21" s="1"/>
      <c r="C21" s="1"/>
      <c r="D21" s="1"/>
      <c r="E21" s="1"/>
      <c r="F21" s="1"/>
      <c r="G21" s="1"/>
    </row>
    <row r="22" spans="1:7" s="3" customFormat="1" ht="12.75">
      <c r="A22" s="1" t="str">
        <f>IF(water_units="inches","Water Height (inches)",IF(water_units="mm","Water Height (mm)","INVALID WATER UNITS"))</f>
        <v>Water Height (inches)</v>
      </c>
      <c r="B22" s="9">
        <v>23</v>
      </c>
      <c r="C22" s="1"/>
      <c r="D22" s="1"/>
      <c r="E22" s="1"/>
      <c r="F22" s="1"/>
      <c r="G22" s="1"/>
    </row>
    <row r="23" spans="1:7" s="3" customFormat="1" ht="12.75">
      <c r="A23" s="1" t="str">
        <f>IF(speed_units="mph","Airspeed (mph)",IF(speed_units="kt","Airspeed (kt)",IF(speed_units="km/h","Airspeed (km/h)","INVALID AIRSPEED UNITS")))</f>
        <v>Airspeed (kt)</v>
      </c>
      <c r="B23" s="10">
        <f>asl*SQRT(5*((B22/Psl+1)^(1/3.5)-1))</f>
        <v>185.9849635018917</v>
      </c>
      <c r="C23" s="1"/>
      <c r="D23" s="1"/>
      <c r="E23" s="1"/>
      <c r="F23" s="1"/>
      <c r="G23" s="1"/>
    </row>
    <row r="24" spans="1:7" s="3" customFormat="1" ht="12.75">
      <c r="A24" s="1"/>
      <c r="B24" s="1"/>
      <c r="C24" s="1"/>
      <c r="D24" s="1"/>
      <c r="E24" s="1"/>
      <c r="F24" s="1"/>
      <c r="G24" s="1"/>
    </row>
    <row r="25" spans="1:7" s="3" customFormat="1" ht="15.75">
      <c r="A25" s="6" t="s">
        <v>19</v>
      </c>
      <c r="B25" s="1"/>
      <c r="C25" s="1"/>
      <c r="D25" s="1"/>
      <c r="E25" s="1"/>
      <c r="F25" s="1"/>
      <c r="G25" s="1"/>
    </row>
    <row r="26" spans="1:7" s="3" customFormat="1" ht="12.75">
      <c r="A26" s="1" t="str">
        <f>IF(speed_units="mph","Airspeed (mph)",IF(speed_units="kt","Airspeed (kt)",IF(speed_units="km/h","Airspeed (km/h)","INVALID AIRSPEED UNITS")))</f>
        <v>Airspeed (kt)</v>
      </c>
      <c r="B26" s="9">
        <v>201</v>
      </c>
      <c r="C26" s="1"/>
      <c r="D26" s="1"/>
      <c r="E26" s="1"/>
      <c r="F26" s="1"/>
      <c r="G26" s="1"/>
    </row>
    <row r="27" spans="1:7" s="3" customFormat="1" ht="12.75">
      <c r="A27" s="1" t="str">
        <f>IF(water_units="inches","Water Height (inches)",IF(water_units="mm","Water Height (mm)","INVALID WATER UNITS"))</f>
        <v>Water Height (inches)</v>
      </c>
      <c r="B27" s="11">
        <f>((1+0.2*(B26/asl)^2)^3.5-1)*Psl</f>
        <v>26.952550907137844</v>
      </c>
      <c r="C27" s="1"/>
      <c r="D27" s="1"/>
      <c r="E27" s="1"/>
      <c r="F27" s="1"/>
      <c r="G27" s="1"/>
    </row>
    <row r="28" spans="1:7" s="12" customFormat="1" ht="12.75">
      <c r="A28" s="1"/>
      <c r="B28" s="1"/>
      <c r="C28" s="1"/>
      <c r="D28" s="1"/>
      <c r="E28" s="1"/>
      <c r="F28" s="1"/>
      <c r="G28" s="1"/>
    </row>
    <row r="29" spans="1:7" s="12" customFormat="1" ht="15.75">
      <c r="A29" s="6" t="s">
        <v>20</v>
      </c>
      <c r="B29" s="1"/>
      <c r="C29" s="1"/>
      <c r="D29" s="1"/>
      <c r="E29" s="1"/>
      <c r="F29" s="1"/>
      <c r="G29" s="1"/>
    </row>
    <row r="30" spans="1:7" s="12" customFormat="1" ht="12.75">
      <c r="A30" s="1"/>
      <c r="B30" s="13" t="s">
        <v>21</v>
      </c>
      <c r="C30" s="13" t="s">
        <v>22</v>
      </c>
      <c r="D30" s="13"/>
      <c r="E30" s="13"/>
      <c r="F30" s="13" t="s">
        <v>23</v>
      </c>
      <c r="G30" s="13" t="s">
        <v>24</v>
      </c>
    </row>
    <row r="31" spans="1:7" s="12" customFormat="1" ht="12.75">
      <c r="A31" s="1"/>
      <c r="B31" s="13" t="s">
        <v>25</v>
      </c>
      <c r="C31" s="13" t="s">
        <v>26</v>
      </c>
      <c r="D31" s="13"/>
      <c r="E31" s="13"/>
      <c r="F31" s="13" t="s">
        <v>27</v>
      </c>
      <c r="G31" s="13"/>
    </row>
    <row r="32" spans="1:7" s="12" customFormat="1" ht="12.75">
      <c r="A32" s="1"/>
      <c r="B32" s="13"/>
      <c r="C32" s="13" t="s">
        <v>27</v>
      </c>
      <c r="D32" s="13"/>
      <c r="E32" s="13"/>
      <c r="F32" s="13"/>
      <c r="G32" s="13"/>
    </row>
    <row r="33" spans="1:7" s="12" customFormat="1" ht="12.75">
      <c r="A33" s="1"/>
      <c r="B33" s="13" t="str">
        <f>IF(water_units="inches","(inches)",IF(water_units="mm","(mm)","INVALID WATER UNITS"))</f>
        <v>(inches)</v>
      </c>
      <c r="C33" s="13" t="str">
        <f>IF(speed_units="mph","(mph)",IF(speed_units="kt","(kt)",IF(speed_units="km/h","(km/h)","INVALID AIRSPEED UNITS")))</f>
        <v>(kt)</v>
      </c>
      <c r="D33" s="13">
        <f>IF(speed_units="mph","(mph)",IF(speed_units="kt","(kt)",IF(speed_units="km/h","(km/h)","INVALID AIRSPEED UNITS")))</f>
        <v>0</v>
      </c>
      <c r="E33" s="13">
        <f>IF(speed_units="mph","(mph)",IF(speed_units="kt","(kt)",IF(speed_units="km/h","(km/h)","INVALID AIRSPEED UNITS")))</f>
        <v>0</v>
      </c>
      <c r="F33" s="13" t="str">
        <f>IF(speed_units="mph","(mph)",IF(speed_units="kt","(kt)",IF(speed_units="km/h","(km/h)","INVALID AIRSPEED UNITS")))</f>
        <v>(kt)</v>
      </c>
      <c r="G33" s="13" t="str">
        <f>IF(speed_units="mph","(mph)",IF(speed_units="kt","(kt)",IF(speed_units="km/h","(km/h)","INVALID AIRSPEED UNITS")))</f>
        <v>(kt)</v>
      </c>
    </row>
    <row r="34" spans="1:7" s="12" customFormat="1" ht="12.75">
      <c r="A34" s="1"/>
      <c r="B34" s="9">
        <v>1</v>
      </c>
      <c r="C34" s="9">
        <v>41</v>
      </c>
      <c r="D34" s="1"/>
      <c r="E34" s="1"/>
      <c r="F34" s="14">
        <f>asl*SQRT(5*((B34/Psl+1)^(1/3.5)-1))</f>
        <v>39.147753051635796</v>
      </c>
      <c r="G34" s="14">
        <f>F34-C34</f>
        <v>-1.8522469483642041</v>
      </c>
    </row>
    <row r="35" spans="1:7" s="12" customFormat="1" ht="12.75">
      <c r="A35" s="1"/>
      <c r="B35" s="9">
        <v>1.25</v>
      </c>
      <c r="C35" s="9">
        <v>44</v>
      </c>
      <c r="D35" s="1"/>
      <c r="E35" s="1"/>
      <c r="F35" s="14">
        <f>asl*SQRT(5*((B35/Psl+1)^(1/3.5)-1))</f>
        <v>43.76373431134238</v>
      </c>
      <c r="G35" s="14">
        <f>F35-C35</f>
        <v>-0.23626568865761755</v>
      </c>
    </row>
    <row r="36" spans="1:7" s="12" customFormat="1" ht="12.75">
      <c r="A36" s="1"/>
      <c r="B36" s="9">
        <v>1.6</v>
      </c>
      <c r="C36" s="9">
        <v>50</v>
      </c>
      <c r="D36" s="1"/>
      <c r="E36" s="1"/>
      <c r="F36" s="14">
        <f>asl*SQRT(5*((B36/Psl+1)^(1/3.5)-1))</f>
        <v>49.505440884275686</v>
      </c>
      <c r="G36" s="14">
        <f>F36-C36</f>
        <v>-0.4945591157243143</v>
      </c>
    </row>
    <row r="37" spans="1:7" s="12" customFormat="1" ht="12.75">
      <c r="A37" s="1"/>
      <c r="B37" s="9">
        <v>2</v>
      </c>
      <c r="C37" s="9">
        <v>56</v>
      </c>
      <c r="D37" s="1"/>
      <c r="E37" s="1"/>
      <c r="F37" s="14">
        <f>asl*SQRT(5*((B37/Psl+1)^(1/3.5)-1))</f>
        <v>55.339098431939064</v>
      </c>
      <c r="G37" s="14">
        <f>F37-C37</f>
        <v>-0.660901568060936</v>
      </c>
    </row>
    <row r="38" spans="1:7" s="12" customFormat="1" ht="12.75">
      <c r="A38" s="1"/>
      <c r="B38" s="9">
        <v>2.5</v>
      </c>
      <c r="C38" s="9">
        <v>62</v>
      </c>
      <c r="D38" s="1"/>
      <c r="E38" s="1"/>
      <c r="F38" s="14">
        <f>asl*SQRT(5*((B38/Psl+1)^(1/3.5)-1))</f>
        <v>61.85749707697614</v>
      </c>
      <c r="G38" s="14">
        <f>F38-C38</f>
        <v>-0.14250292302386214</v>
      </c>
    </row>
    <row r="39" spans="1:7" s="12" customFormat="1" ht="12.75">
      <c r="A39" s="1"/>
      <c r="B39" s="9">
        <v>3</v>
      </c>
      <c r="C39" s="9">
        <v>69</v>
      </c>
      <c r="D39" s="1"/>
      <c r="E39" s="1"/>
      <c r="F39" s="14">
        <f>asl*SQRT(5*((B39/Psl+1)^(1/3.5)-1))</f>
        <v>67.74672639139843</v>
      </c>
      <c r="G39" s="14">
        <f>F39-C39</f>
        <v>-1.2532736086015746</v>
      </c>
    </row>
    <row r="40" spans="1:7" s="12" customFormat="1" ht="12.75">
      <c r="A40" s="1"/>
      <c r="B40" s="9">
        <v>4</v>
      </c>
      <c r="C40" s="9">
        <v>80</v>
      </c>
      <c r="D40" s="1"/>
      <c r="E40" s="1"/>
      <c r="F40" s="14">
        <f>asl*SQRT(5*((B40/Psl+1)^(1/3.5)-1))</f>
        <v>78.19313945248749</v>
      </c>
      <c r="G40" s="14">
        <f>F40-C40</f>
        <v>-1.806860547512514</v>
      </c>
    </row>
    <row r="41" spans="1:7" s="12" customFormat="1" ht="12.75">
      <c r="A41" s="1"/>
      <c r="B41" s="9">
        <v>5</v>
      </c>
      <c r="C41" s="9">
        <v>88</v>
      </c>
      <c r="D41" s="1"/>
      <c r="E41" s="1"/>
      <c r="F41" s="14">
        <f>asl*SQRT(5*((B41/Psl+1)^(1/3.5)-1))</f>
        <v>87.3846166552091</v>
      </c>
      <c r="G41" s="14">
        <f>F41-C41</f>
        <v>-0.6153833447908994</v>
      </c>
    </row>
    <row r="42" spans="1:7" s="12" customFormat="1" ht="12.75">
      <c r="A42" s="1"/>
      <c r="B42" s="9">
        <v>6</v>
      </c>
      <c r="C42" s="9">
        <v>95</v>
      </c>
      <c r="D42" s="1"/>
      <c r="E42" s="1"/>
      <c r="F42" s="14">
        <f>asl*SQRT(5*((B42/Psl+1)^(1/3.5)-1))</f>
        <v>95.68355358361524</v>
      </c>
      <c r="G42" s="14">
        <f>F42-C42</f>
        <v>0.683553583615236</v>
      </c>
    </row>
    <row r="43" spans="1:7" s="12" customFormat="1" ht="12.75">
      <c r="A43" s="1"/>
      <c r="B43" s="9">
        <v>7</v>
      </c>
      <c r="C43" s="9">
        <v>102</v>
      </c>
      <c r="D43" s="1"/>
      <c r="E43" s="1"/>
      <c r="F43" s="14">
        <f>asl*SQRT(5*((B43/Psl+1)^(1/3.5)-1))</f>
        <v>103.30533170501496</v>
      </c>
      <c r="G43" s="14">
        <f>F43-C43</f>
        <v>1.3053317050149644</v>
      </c>
    </row>
    <row r="44" spans="1:7" s="12" customFormat="1" ht="12.75">
      <c r="A44" s="1"/>
      <c r="B44" s="9">
        <v>8</v>
      </c>
      <c r="C44" s="9">
        <v>109</v>
      </c>
      <c r="D44" s="1"/>
      <c r="E44" s="1"/>
      <c r="F44" s="14">
        <f>asl*SQRT(5*((B44/Psl+1)^(1/3.5)-1))</f>
        <v>110.3903503913519</v>
      </c>
      <c r="G44" s="14">
        <f>F44-C44</f>
        <v>1.3903503913519017</v>
      </c>
    </row>
    <row r="45" spans="1:7" s="12" customFormat="1" ht="12.75">
      <c r="A45" s="1"/>
      <c r="B45" s="9">
        <v>9</v>
      </c>
      <c r="C45" s="9">
        <v>115</v>
      </c>
      <c r="D45" s="1"/>
      <c r="E45" s="1"/>
      <c r="F45" s="14">
        <f>asl*SQRT(5*((B45/Psl+1)^(1/3.5)-1))</f>
        <v>117.0361777095531</v>
      </c>
      <c r="G45" s="14">
        <f>F45-C45</f>
        <v>2.036177709553101</v>
      </c>
    </row>
    <row r="46" spans="1:7" s="12" customFormat="1" ht="12.75">
      <c r="A46" s="1"/>
      <c r="B46" s="9">
        <v>10</v>
      </c>
      <c r="C46" s="9">
        <v>121</v>
      </c>
      <c r="D46" s="1"/>
      <c r="E46" s="1"/>
      <c r="F46" s="14">
        <f>asl*SQRT(5*((B46/Psl+1)^(1/3.5)-1))</f>
        <v>123.31388629248396</v>
      </c>
      <c r="G46" s="14">
        <f>F46-C46</f>
        <v>2.313886292483957</v>
      </c>
    </row>
    <row r="47" spans="1:7" s="12" customFormat="1" ht="12.75">
      <c r="A47" s="1"/>
      <c r="B47" s="9">
        <v>11</v>
      </c>
      <c r="C47" s="9">
        <v>127</v>
      </c>
      <c r="D47" s="1"/>
      <c r="E47" s="1"/>
      <c r="F47" s="14">
        <f>asl*SQRT(5*((B47/Psl+1)^(1/3.5)-1))</f>
        <v>129.2771559982869</v>
      </c>
      <c r="G47" s="14">
        <f>F47-C47</f>
        <v>2.2771559982869007</v>
      </c>
    </row>
    <row r="48" spans="1:7" s="12" customFormat="1" ht="12.75">
      <c r="A48" s="1"/>
      <c r="B48" s="9">
        <v>12</v>
      </c>
      <c r="C48" s="9">
        <v>133</v>
      </c>
      <c r="D48" s="1"/>
      <c r="E48" s="1"/>
      <c r="F48" s="14">
        <f>asl*SQRT(5*((B48/Psl+1)^(1/3.5)-1))</f>
        <v>134.96771087843285</v>
      </c>
      <c r="G48" s="14">
        <f>F48-C48</f>
        <v>1.9677108784328539</v>
      </c>
    </row>
    <row r="49" spans="1:7" s="12" customFormat="1" ht="12.75">
      <c r="A49" s="1"/>
      <c r="B49" s="9">
        <v>13</v>
      </c>
      <c r="C49" s="9">
        <v>139</v>
      </c>
      <c r="D49" s="1"/>
      <c r="E49" s="1"/>
      <c r="F49" s="14">
        <f>asl*SQRT(5*((B49/Psl+1)^(1/3.5)-1))</f>
        <v>140.41874800092714</v>
      </c>
      <c r="G49" s="14">
        <f>F49-C49</f>
        <v>1.4187480009271383</v>
      </c>
    </row>
    <row r="50" spans="1:7" s="12" customFormat="1" ht="12.75">
      <c r="A50" s="1"/>
      <c r="B50" s="9">
        <v>15</v>
      </c>
      <c r="C50" s="9">
        <v>149</v>
      </c>
      <c r="D50" s="1"/>
      <c r="E50" s="1"/>
      <c r="F50" s="14">
        <f>asl*SQRT(5*((B50/Psl+1)^(1/3.5)-1))</f>
        <v>150.70526103448603</v>
      </c>
      <c r="G50" s="14">
        <f>F50-C50</f>
        <v>1.7052610344860284</v>
      </c>
    </row>
    <row r="51" spans="1:7" s="12" customFormat="1" ht="12.75">
      <c r="A51" s="1"/>
      <c r="B51" s="9">
        <v>17</v>
      </c>
      <c r="C51" s="9">
        <v>159</v>
      </c>
      <c r="D51" s="1"/>
      <c r="E51" s="1"/>
      <c r="F51" s="14">
        <f>asl*SQRT(5*((B51/Psl+1)^(1/3.5)-1))</f>
        <v>160.3016480248225</v>
      </c>
      <c r="G51" s="14">
        <f>F51-C51</f>
        <v>1.301648024822498</v>
      </c>
    </row>
    <row r="52" spans="1:7" s="12" customFormat="1" ht="12.75">
      <c r="A52" s="1"/>
      <c r="B52" s="9">
        <v>20</v>
      </c>
      <c r="C52" s="9">
        <v>173</v>
      </c>
      <c r="D52" s="1"/>
      <c r="E52" s="1"/>
      <c r="F52" s="14">
        <f>asl*SQRT(5*((B52/Psl+1)^(1/3.5)-1))</f>
        <v>173.65096419007187</v>
      </c>
      <c r="G52" s="14">
        <f>F52-C52</f>
        <v>0.6509641900718748</v>
      </c>
    </row>
    <row r="53" spans="1:7" s="12" customFormat="1" ht="12.75">
      <c r="A53" s="1"/>
      <c r="B53" s="9">
        <v>22</v>
      </c>
      <c r="C53" s="9">
        <v>182</v>
      </c>
      <c r="D53" s="1"/>
      <c r="E53" s="1"/>
      <c r="F53" s="14">
        <f>asl*SQRT(5*((B53/Psl+1)^(1/3.5)-1))</f>
        <v>181.97330488276836</v>
      </c>
      <c r="G53" s="14">
        <f>F53-C53</f>
        <v>-0.026695117231639642</v>
      </c>
    </row>
    <row r="54" spans="1:7" s="12" customFormat="1" ht="12.75">
      <c r="A54" s="1"/>
      <c r="B54" s="9">
        <v>25</v>
      </c>
      <c r="C54" s="9">
        <v>194</v>
      </c>
      <c r="D54" s="1"/>
      <c r="E54" s="1"/>
      <c r="F54" s="14">
        <f>asl*SQRT(5*((B54/Psl+1)^(1/3.5)-1))</f>
        <v>193.74034436316842</v>
      </c>
      <c r="G54" s="14">
        <f>F54-C54</f>
        <v>-0.25965563683158166</v>
      </c>
    </row>
    <row r="55" spans="1:7" s="12" customFormat="1" ht="12.75">
      <c r="A55" s="1"/>
      <c r="B55" s="9">
        <v>28</v>
      </c>
      <c r="C55" s="9">
        <v>206</v>
      </c>
      <c r="D55" s="1"/>
      <c r="E55" s="1"/>
      <c r="F55" s="14">
        <f>asl*SQRT(5*((B55/Psl+1)^(1/3.5)-1))</f>
        <v>204.77917026285883</v>
      </c>
      <c r="G55" s="14">
        <f>F55-C55</f>
        <v>-1.2208297371411732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>
      <c r="A90" s="1" t="s">
        <v>28</v>
      </c>
    </row>
    <row r="91" spans="1:3" ht="12.75">
      <c r="A91" s="1" t="s">
        <v>29</v>
      </c>
      <c r="B91" s="1" t="s">
        <v>30</v>
      </c>
      <c r="C91" s="1" t="s">
        <v>31</v>
      </c>
    </row>
    <row r="92" spans="1:3" ht="12.75">
      <c r="A92" s="15">
        <v>38410</v>
      </c>
      <c r="B92" s="1">
        <v>1</v>
      </c>
      <c r="C92" s="1" t="s">
        <v>32</v>
      </c>
    </row>
    <row r="93" spans="1:3" ht="12.75">
      <c r="A93" s="15">
        <v>38565</v>
      </c>
      <c r="B93" s="1">
        <v>1.1</v>
      </c>
      <c r="C93" s="1" t="s">
        <v>33</v>
      </c>
    </row>
  </sheetData>
  <sheetProtection selectLockedCells="1" selectUnlockedCells="1"/>
  <hyperlinks>
    <hyperlink ref="A11" r:id="rId1" display="http://www.kilohotel.com/rv8/rvlinks/ssec.html"/>
  </hyperlinks>
  <printOptions/>
  <pageMargins left="0.7875" right="0.7875" top="0.7875" bottom="0.7875" header="0.5118055555555555" footer="0.511805555555555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Horton</dc:creator>
  <cp:keywords/>
  <dc:description/>
  <cp:lastModifiedBy/>
  <cp:lastPrinted>2005-08-02T02:31:52Z</cp:lastPrinted>
  <dcterms:created xsi:type="dcterms:W3CDTF">2004-02-08T12:20:49Z</dcterms:created>
  <dcterms:modified xsi:type="dcterms:W3CDTF">2014-11-30T22:39:53Z</dcterms:modified>
  <cp:category/>
  <cp:version/>
  <cp:contentType/>
  <cp:contentStatus/>
  <cp:revision>4</cp:revision>
</cp:coreProperties>
</file>